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ANDOUTS\2016 Rate Sheets\"/>
    </mc:Choice>
  </mc:AlternateContent>
  <workbookProtection workbookPassword="CF1F" lockStructure="1"/>
  <bookViews>
    <workbookView xWindow="0" yWindow="0" windowWidth="23040" windowHeight="9564"/>
  </bookViews>
  <sheets>
    <sheet name="Reefer Loose" sheetId="5" r:id="rId1"/>
    <sheet name="Sheet1" sheetId="6" state="hidden" r:id="rId2"/>
  </sheets>
  <definedNames>
    <definedName name="_xlnm.Print_Area" localSheetId="0">'Reefer Loose'!$A$1:$M$29</definedName>
  </definedNames>
  <calcPr calcId="152511"/>
</workbook>
</file>

<file path=xl/calcChain.xml><?xml version="1.0" encoding="utf-8"?>
<calcChain xmlns="http://schemas.openxmlformats.org/spreadsheetml/2006/main">
  <c r="E13" i="5" l="1"/>
  <c r="D13" i="5"/>
  <c r="C13" i="5"/>
  <c r="B13" i="5"/>
  <c r="J8" i="5"/>
  <c r="H19" i="5" s="1"/>
  <c r="A2" i="5"/>
  <c r="G13" i="5" l="1"/>
  <c r="I13" i="5"/>
  <c r="B19" i="5"/>
  <c r="H13" i="5"/>
  <c r="J13" i="5"/>
  <c r="J14" i="5" s="1"/>
  <c r="B16" i="5"/>
  <c r="G19" i="5"/>
  <c r="E19" i="5"/>
  <c r="J19" i="5"/>
  <c r="D19" i="5"/>
  <c r="I19" i="5"/>
  <c r="E16" i="5"/>
  <c r="C19" i="5"/>
  <c r="I16" i="5"/>
  <c r="H16" i="5"/>
  <c r="E14" i="5"/>
  <c r="C14" i="5"/>
  <c r="I14" i="5"/>
  <c r="G14" i="5"/>
  <c r="H14" i="5"/>
  <c r="B14" i="5"/>
  <c r="J16" i="5"/>
  <c r="D16" i="5"/>
  <c r="C16" i="5"/>
  <c r="G16" i="5"/>
  <c r="D15" i="5" l="1"/>
  <c r="D14" i="5"/>
  <c r="I15" i="5"/>
  <c r="E15" i="5"/>
  <c r="E17" i="5" s="1"/>
  <c r="C15" i="5"/>
  <c r="C17" i="5" s="1"/>
  <c r="J15" i="5"/>
  <c r="B15" i="5"/>
  <c r="B17" i="5" s="1"/>
  <c r="G15" i="5"/>
  <c r="H15" i="5"/>
  <c r="D17" i="5" l="1"/>
  <c r="D21" i="5" s="1"/>
  <c r="J18" i="5"/>
  <c r="J17" i="5"/>
  <c r="H17" i="5"/>
  <c r="H18" i="5"/>
  <c r="I17" i="5"/>
  <c r="I18" i="5"/>
  <c r="G18" i="5"/>
  <c r="G17" i="5"/>
  <c r="E21" i="5"/>
  <c r="C21" i="5"/>
  <c r="B21" i="5"/>
  <c r="I21" i="5" l="1"/>
  <c r="G21" i="5"/>
  <c r="H21" i="5"/>
  <c r="J21" i="5"/>
</calcChain>
</file>

<file path=xl/sharedStrings.xml><?xml version="1.0" encoding="utf-8"?>
<sst xmlns="http://schemas.openxmlformats.org/spreadsheetml/2006/main" count="44" uniqueCount="35">
  <si>
    <t>Insurance</t>
  </si>
  <si>
    <t>Freight ****</t>
  </si>
  <si>
    <t>****</t>
  </si>
  <si>
    <t xml:space="preserve">NOTE:  ALL INFORMATION ON THIS PROGRAM ARE ESTIMATES ONLY AND DOES NOT REPRESENTS </t>
  </si>
  <si>
    <t xml:space="preserve">Measurement </t>
  </si>
  <si>
    <t>(MT)</t>
  </si>
  <si>
    <t>HONOLULU TO</t>
  </si>
  <si>
    <t>HIL/KWH</t>
  </si>
  <si>
    <t>LAN</t>
  </si>
  <si>
    <t>Total Charges</t>
  </si>
  <si>
    <t>I N F O R M A T I O N   S H E E T</t>
  </si>
  <si>
    <t>INPUT</t>
  </si>
  <si>
    <t>TO HONOLULU</t>
  </si>
  <si>
    <t xml:space="preserve">  YOUNG BROTHERS ACTUAL RATE QUOTATION. </t>
  </si>
  <si>
    <t xml:space="preserve">  </t>
  </si>
  <si>
    <t>FPA</t>
  </si>
  <si>
    <t xml:space="preserve"> REEFER CARGO LOOSE </t>
  </si>
  <si>
    <t>Frt per 2000 lbs</t>
  </si>
  <si>
    <t>WEIGHT</t>
  </si>
  <si>
    <t>KAH/NAW</t>
  </si>
  <si>
    <t>KKI</t>
  </si>
  <si>
    <t>Wharfage</t>
  </si>
  <si>
    <t>wharfage and no exemption changes</t>
  </si>
  <si>
    <t>Excise Tax</t>
  </si>
  <si>
    <t>County Tax</t>
  </si>
  <si>
    <t xml:space="preserve">Dec 2011 </t>
  </si>
  <si>
    <t>Rate increase 26%</t>
  </si>
  <si>
    <t>7/1/2012 wharfage increase</t>
  </si>
  <si>
    <t>7/1/2013 wharfage increase 7% over PY</t>
  </si>
  <si>
    <t xml:space="preserve">11/29/2013 5.5% AFRA rate increase </t>
  </si>
  <si>
    <t>11/7/201</t>
  </si>
  <si>
    <t>Minimum freight rate ($49.51) for all islands except Molokai/Lanai ($45.10)</t>
  </si>
  <si>
    <t xml:space="preserve">11/29/2014 2.21% AFRA rate increase </t>
  </si>
  <si>
    <t xml:space="preserve">1/26/2015 elimination of barge sale credit </t>
  </si>
  <si>
    <t>Effective: February 5, 2016  Rates Subject to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</si>
</sst>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name val="Verdana"/>
      <family val="2"/>
    </font>
    <font>
      <b/>
      <sz val="15"/>
      <name val="Arial"/>
      <family val="2"/>
    </font>
    <font>
      <sz val="15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Protection="1"/>
    <xf numFmtId="0" fontId="0" fillId="0" borderId="1" xfId="0" applyBorder="1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44" fontId="1" fillId="0" borderId="1" xfId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2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44" fontId="1" fillId="0" borderId="0" xfId="1" applyFont="1" applyBorder="1" applyProtection="1"/>
    <xf numFmtId="44" fontId="1" fillId="0" borderId="0" xfId="1" applyBorder="1" applyProtection="1"/>
    <xf numFmtId="0" fontId="0" fillId="0" borderId="0" xfId="0" applyBorder="1" applyProtection="1">
      <protection locked="0"/>
    </xf>
    <xf numFmtId="44" fontId="2" fillId="0" borderId="2" xfId="0" applyNumberFormat="1" applyFont="1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2" fillId="0" borderId="8" xfId="0" applyFont="1" applyBorder="1" applyAlignment="1" applyProtection="1">
      <alignment horizontal="left"/>
    </xf>
    <xf numFmtId="2" fontId="0" fillId="0" borderId="8" xfId="0" applyNumberFormat="1" applyBorder="1" applyAlignment="1" applyProtection="1">
      <alignment horizontal="center"/>
    </xf>
    <xf numFmtId="44" fontId="1" fillId="0" borderId="9" xfId="1" applyBorder="1" applyProtection="1"/>
    <xf numFmtId="0" fontId="0" fillId="0" borderId="9" xfId="0" applyBorder="1" applyProtection="1"/>
    <xf numFmtId="44" fontId="2" fillId="0" borderId="10" xfId="0" applyNumberFormat="1" applyFont="1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5" xfId="0" applyBorder="1" applyAlignment="1" applyProtection="1">
      <alignment horizontal="center"/>
    </xf>
    <xf numFmtId="0" fontId="2" fillId="0" borderId="12" xfId="0" applyFont="1" applyBorder="1" applyProtection="1"/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5" fillId="0" borderId="12" xfId="0" applyFont="1" applyBorder="1" applyProtection="1"/>
    <xf numFmtId="0" fontId="5" fillId="0" borderId="16" xfId="0" applyFont="1" applyBorder="1" applyProtection="1"/>
    <xf numFmtId="0" fontId="0" fillId="0" borderId="3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Protection="1"/>
    <xf numFmtId="0" fontId="0" fillId="0" borderId="0" xfId="0" applyFill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 hidden="1"/>
    </xf>
    <xf numFmtId="0" fontId="7" fillId="0" borderId="5" xfId="0" applyFont="1" applyBorder="1" applyAlignment="1"/>
    <xf numFmtId="0" fontId="0" fillId="0" borderId="19" xfId="0" applyBorder="1" applyProtection="1"/>
    <xf numFmtId="0" fontId="0" fillId="0" borderId="12" xfId="0" applyBorder="1" applyProtection="1">
      <protection locked="0"/>
    </xf>
    <xf numFmtId="44" fontId="1" fillId="0" borderId="20" xfId="1" applyBorder="1" applyProtection="1"/>
    <xf numFmtId="0" fontId="2" fillId="3" borderId="21" xfId="0" applyFont="1" applyFill="1" applyBorder="1" applyAlignment="1" applyProtection="1">
      <alignment horizontal="center"/>
    </xf>
    <xf numFmtId="0" fontId="2" fillId="3" borderId="22" xfId="0" applyFont="1" applyFill="1" applyBorder="1" applyAlignment="1" applyProtection="1">
      <alignment horizontal="center"/>
    </xf>
    <xf numFmtId="0" fontId="2" fillId="3" borderId="23" xfId="0" applyFont="1" applyFill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3" borderId="26" xfId="0" applyFont="1" applyFill="1" applyBorder="1" applyAlignment="1" applyProtection="1">
      <alignment horizontal="center"/>
    </xf>
    <xf numFmtId="0" fontId="2" fillId="3" borderId="27" xfId="0" applyFont="1" applyFill="1" applyBorder="1" applyAlignment="1" applyProtection="1">
      <alignment horizontal="center"/>
    </xf>
    <xf numFmtId="0" fontId="2" fillId="3" borderId="28" xfId="0" applyFont="1" applyFill="1" applyBorder="1" applyAlignment="1" applyProtection="1">
      <alignment horizontal="center"/>
    </xf>
    <xf numFmtId="14" fontId="0" fillId="0" borderId="0" xfId="0" applyNumberFormat="1"/>
    <xf numFmtId="10" fontId="0" fillId="2" borderId="0" xfId="0" applyNumberFormat="1" applyFill="1"/>
    <xf numFmtId="10" fontId="0" fillId="0" borderId="0" xfId="0" applyNumberFormat="1"/>
    <xf numFmtId="10" fontId="0" fillId="0" borderId="0" xfId="0" applyNumberFormat="1" applyFill="1"/>
    <xf numFmtId="0" fontId="0" fillId="0" borderId="0" xfId="0" applyFill="1"/>
    <xf numFmtId="0" fontId="0" fillId="0" borderId="0" xfId="0" quotePrefix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2" fillId="3" borderId="26" xfId="0" applyFont="1" applyFill="1" applyBorder="1" applyAlignment="1" applyProtection="1">
      <alignment horizontal="center"/>
    </xf>
    <xf numFmtId="0" fontId="2" fillId="3" borderId="27" xfId="0" applyFont="1" applyFill="1" applyBorder="1" applyAlignment="1" applyProtection="1">
      <alignment horizontal="center"/>
    </xf>
    <xf numFmtId="0" fontId="2" fillId="3" borderId="28" xfId="0" applyFont="1" applyFill="1" applyBorder="1" applyAlignment="1" applyProtection="1">
      <alignment horizontal="center"/>
    </xf>
    <xf numFmtId="0" fontId="2" fillId="3" borderId="29" xfId="0" applyFont="1" applyFill="1" applyBorder="1" applyAlignment="1" applyProtection="1">
      <alignment horizontal="center"/>
    </xf>
    <xf numFmtId="0" fontId="1" fillId="0" borderId="0" xfId="0" quotePrefix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sqref="A1:M1"/>
    </sheetView>
  </sheetViews>
  <sheetFormatPr defaultColWidth="9.109375" defaultRowHeight="13.2" x14ac:dyDescent="0.25"/>
  <cols>
    <col min="1" max="1" width="14.6640625" style="3" customWidth="1"/>
    <col min="2" max="5" width="10.6640625" style="3" customWidth="1"/>
    <col min="6" max="6" width="4.6640625" style="3" customWidth="1"/>
    <col min="7" max="9" width="10.6640625" style="4" customWidth="1"/>
    <col min="10" max="10" width="16" style="4" customWidth="1"/>
    <col min="11" max="16384" width="9.109375" style="3"/>
  </cols>
  <sheetData>
    <row r="1" spans="1:14" customFormat="1" ht="19.2" x14ac:dyDescent="0.35">
      <c r="A1" s="64" t="s">
        <v>10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4" customFormat="1" ht="13.8" thickBot="1" x14ac:dyDescent="0.3">
      <c r="A2" s="66" t="str">
        <f>Sheet1!E2</f>
        <v>Effective: February 5, 2016  Rates Subject to Change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4" ht="23.4" thickTop="1" thickBot="1" x14ac:dyDescent="0.4">
      <c r="A3" s="16"/>
      <c r="B3" s="45" t="s">
        <v>16</v>
      </c>
      <c r="C3" s="17"/>
      <c r="D3" s="17"/>
      <c r="E3" s="17"/>
      <c r="F3" s="17"/>
      <c r="G3" s="18"/>
      <c r="H3" s="18"/>
      <c r="I3" s="18"/>
      <c r="J3" s="19"/>
    </row>
    <row r="4" spans="1:14" ht="13.8" thickTop="1" x14ac:dyDescent="0.25">
      <c r="A4" s="28"/>
      <c r="B4" s="7"/>
      <c r="C4" s="7"/>
      <c r="D4" s="7"/>
      <c r="E4" s="7"/>
      <c r="F4" s="7"/>
      <c r="G4" s="8"/>
      <c r="H4" s="8"/>
      <c r="I4" s="8"/>
      <c r="J4" s="20"/>
    </row>
    <row r="5" spans="1:14" x14ac:dyDescent="0.25">
      <c r="A5" s="28"/>
      <c r="B5" s="9"/>
      <c r="C5" s="7"/>
      <c r="D5" s="7"/>
      <c r="E5" s="7"/>
      <c r="F5" s="7"/>
      <c r="H5" s="8"/>
      <c r="I5" s="8"/>
      <c r="J5" s="21"/>
      <c r="N5" s="42"/>
    </row>
    <row r="6" spans="1:14" x14ac:dyDescent="0.25">
      <c r="A6" s="28"/>
      <c r="B6" s="7"/>
      <c r="C6" s="7"/>
      <c r="D6" s="7"/>
      <c r="E6" s="7"/>
      <c r="F6" s="7"/>
      <c r="G6" s="10" t="s">
        <v>11</v>
      </c>
      <c r="H6" s="8"/>
      <c r="I6" s="8"/>
      <c r="J6" s="22" t="s">
        <v>4</v>
      </c>
    </row>
    <row r="7" spans="1:14" x14ac:dyDescent="0.25">
      <c r="A7" s="46"/>
      <c r="B7" s="52" t="s">
        <v>7</v>
      </c>
      <c r="C7" s="52" t="s">
        <v>19</v>
      </c>
      <c r="D7" s="52" t="s">
        <v>20</v>
      </c>
      <c r="E7" s="52" t="s">
        <v>8</v>
      </c>
      <c r="F7" s="52"/>
      <c r="G7" s="53" t="s">
        <v>18</v>
      </c>
      <c r="H7" s="52"/>
      <c r="I7" s="52"/>
      <c r="J7" s="54" t="s">
        <v>5</v>
      </c>
    </row>
    <row r="8" spans="1:14" x14ac:dyDescent="0.25">
      <c r="A8" s="28" t="s">
        <v>17</v>
      </c>
      <c r="B8" s="11">
        <v>180.48</v>
      </c>
      <c r="C8" s="12">
        <v>176.36</v>
      </c>
      <c r="D8" s="12">
        <v>162.88</v>
      </c>
      <c r="E8" s="12">
        <v>162.88</v>
      </c>
      <c r="F8" s="7"/>
      <c r="G8" s="44">
        <v>200</v>
      </c>
      <c r="H8" s="8"/>
      <c r="I8" s="8"/>
      <c r="J8" s="23">
        <f>G8/2000</f>
        <v>0.1</v>
      </c>
    </row>
    <row r="9" spans="1:14" x14ac:dyDescent="0.25">
      <c r="A9" s="28"/>
      <c r="B9" s="7"/>
      <c r="C9" s="7"/>
      <c r="D9" s="7"/>
      <c r="E9" s="7"/>
      <c r="F9" s="7"/>
      <c r="G9" s="8"/>
      <c r="H9" s="8"/>
      <c r="I9" s="8"/>
      <c r="J9" s="21"/>
    </row>
    <row r="10" spans="1:14" x14ac:dyDescent="0.25">
      <c r="A10" s="47"/>
      <c r="J10" s="43"/>
    </row>
    <row r="11" spans="1:14" x14ac:dyDescent="0.25">
      <c r="A11" s="28"/>
      <c r="B11" s="67" t="s">
        <v>6</v>
      </c>
      <c r="C11" s="68"/>
      <c r="D11" s="68"/>
      <c r="E11" s="69"/>
      <c r="F11" s="7"/>
      <c r="G11" s="50" t="s">
        <v>7</v>
      </c>
      <c r="H11" s="49" t="s">
        <v>19</v>
      </c>
      <c r="I11" s="49" t="s">
        <v>20</v>
      </c>
      <c r="J11" s="51" t="s">
        <v>8</v>
      </c>
    </row>
    <row r="12" spans="1:14" x14ac:dyDescent="0.25">
      <c r="A12" s="28"/>
      <c r="B12" s="55" t="s">
        <v>7</v>
      </c>
      <c r="C12" s="56" t="s">
        <v>19</v>
      </c>
      <c r="D12" s="56" t="s">
        <v>20</v>
      </c>
      <c r="E12" s="57" t="s">
        <v>8</v>
      </c>
      <c r="F12" s="7"/>
      <c r="G12" s="67" t="s">
        <v>12</v>
      </c>
      <c r="H12" s="68"/>
      <c r="I12" s="68"/>
      <c r="J12" s="70"/>
    </row>
    <row r="13" spans="1:14" x14ac:dyDescent="0.25">
      <c r="A13" s="29" t="s">
        <v>1</v>
      </c>
      <c r="B13" s="48">
        <f>IF((B8*$J$8)&lt;49.51,49.51,B8*$J$8)</f>
        <v>49.51</v>
      </c>
      <c r="C13" s="48">
        <f>IF((C8*$J$8)&lt;49.51,49.51,C8*$J$8)</f>
        <v>49.51</v>
      </c>
      <c r="D13" s="48">
        <f>IF(($D$8*$J$8)&lt;45.1,45.1,$D$8*$J$8)</f>
        <v>45.1</v>
      </c>
      <c r="E13" s="48">
        <f>IF(($E$8*$J$8)&lt;45.1,45.1,$E$8*$J$8)</f>
        <v>45.1</v>
      </c>
      <c r="F13" s="7"/>
      <c r="G13" s="48">
        <f>IF((B8*$J$8)&lt;49.51,49.51,B8*$J$8)</f>
        <v>49.51</v>
      </c>
      <c r="H13" s="48">
        <f>IF((C8*$J$8)&lt;49.51,49.51,C8*$J$8)</f>
        <v>49.51</v>
      </c>
      <c r="I13" s="48">
        <f>IF(($D$8*$J$8)&lt;45.1,45.1,$D$8*$J$8)</f>
        <v>45.1</v>
      </c>
      <c r="J13" s="24">
        <f>IF(($E$8*$J$8)&lt;45.1,45.1,$E$8*$J$8)</f>
        <v>45.1</v>
      </c>
      <c r="L13" s="13"/>
    </row>
    <row r="14" spans="1:14" x14ac:dyDescent="0.25">
      <c r="A14" s="29"/>
      <c r="B14" s="48">
        <f>B13*0</f>
        <v>0</v>
      </c>
      <c r="C14" s="48">
        <f>C13*0</f>
        <v>0</v>
      </c>
      <c r="D14" s="48">
        <f>D13*0</f>
        <v>0</v>
      </c>
      <c r="E14" s="48">
        <f>E13*0</f>
        <v>0</v>
      </c>
      <c r="F14" s="7"/>
      <c r="G14" s="48">
        <f>G13*0</f>
        <v>0</v>
      </c>
      <c r="H14" s="48">
        <f>H13*0</f>
        <v>0</v>
      </c>
      <c r="I14" s="48">
        <f>I13*0</f>
        <v>0</v>
      </c>
      <c r="J14" s="48">
        <f>J13*0</f>
        <v>0</v>
      </c>
      <c r="L14" s="13"/>
    </row>
    <row r="15" spans="1:14" x14ac:dyDescent="0.25">
      <c r="A15" s="29" t="s">
        <v>15</v>
      </c>
      <c r="B15" s="6">
        <f>Sheet1!$C$6*'Reefer Loose'!B13</f>
        <v>0.47034499999999996</v>
      </c>
      <c r="C15" s="6">
        <f>Sheet1!$C$6*'Reefer Loose'!C13</f>
        <v>0.47034499999999996</v>
      </c>
      <c r="D15" s="6">
        <f>Sheet1!$C$6*'Reefer Loose'!D13</f>
        <v>0.42845</v>
      </c>
      <c r="E15" s="6">
        <f>Sheet1!$C$6*'Reefer Loose'!E13</f>
        <v>0.42845</v>
      </c>
      <c r="F15" s="7"/>
      <c r="G15" s="6">
        <f>Sheet1!$C$6*'Reefer Loose'!G13</f>
        <v>0.47034499999999996</v>
      </c>
      <c r="H15" s="6">
        <f>Sheet1!$C$6*'Reefer Loose'!H13</f>
        <v>0.47034499999999996</v>
      </c>
      <c r="I15" s="6">
        <f>Sheet1!$C$6*'Reefer Loose'!I13</f>
        <v>0.42845</v>
      </c>
      <c r="J15" s="24">
        <f>Sheet1!$C$6*'Reefer Loose'!J13</f>
        <v>0.42845</v>
      </c>
      <c r="L15" s="13"/>
    </row>
    <row r="16" spans="1:14" x14ac:dyDescent="0.25">
      <c r="A16" s="29" t="s">
        <v>0</v>
      </c>
      <c r="B16" s="6">
        <f>IF(($J$8*0.97)&lt;0.97,0.97,$J$8*0.97)</f>
        <v>0.97</v>
      </c>
      <c r="C16" s="6">
        <f>IF(($J$8*0.97)&lt;0.97,0.97,$J$8*0.97)</f>
        <v>0.97</v>
      </c>
      <c r="D16" s="6">
        <f>IF(($J$8*0.97)&lt;0.97,0.97,$J$8*0.97)</f>
        <v>0.97</v>
      </c>
      <c r="E16" s="6">
        <f>IF(($J$8*0.97)&lt;0.97,0.97,$J$8*0.97)</f>
        <v>0.97</v>
      </c>
      <c r="F16" s="7"/>
      <c r="G16" s="6">
        <f>IF(($J$8*0.97)&lt;0.97,0.97,$J$8*0.97)</f>
        <v>0.97</v>
      </c>
      <c r="H16" s="6">
        <f>IF(($J$8*0.97)&lt;0.97,0.97,$J$8*0.97)</f>
        <v>0.97</v>
      </c>
      <c r="I16" s="6">
        <f>IF(($J$8*0.97)&lt;0.97,0.97,$J$8*0.97)</f>
        <v>0.97</v>
      </c>
      <c r="J16" s="24">
        <f>IF(($J$8*0.97)&lt;0.97,0.97,$J$8*0.97)</f>
        <v>0.97</v>
      </c>
      <c r="K16" s="13"/>
    </row>
    <row r="17" spans="1:12" x14ac:dyDescent="0.25">
      <c r="A17" s="29" t="s">
        <v>23</v>
      </c>
      <c r="B17" s="6">
        <f>(((B13+B14+B15)*77.622%)+B16)*4.166%</f>
        <v>1.6566408698731943</v>
      </c>
      <c r="C17" s="6">
        <f>(((C13+C14+C15)*77.622%)+C16)*4.166%</f>
        <v>1.6566408698731943</v>
      </c>
      <c r="D17" s="6">
        <f>(((D13+D14+D15)*77.622%)+D16)*4.166%</f>
        <v>1.5126784935019402</v>
      </c>
      <c r="E17" s="6">
        <f>(((E13+E14+E15)*77.622%)+E16)*4.166%</f>
        <v>1.5126784935019402</v>
      </c>
      <c r="F17" s="7"/>
      <c r="G17" s="6">
        <f>(((G13+G14+G15)*77.622%)+G16)*4.166%</f>
        <v>1.6566408698731943</v>
      </c>
      <c r="H17" s="6">
        <f>(((H13+H14+H15)*77.622%)+H16)*4.166%</f>
        <v>1.6566408698731943</v>
      </c>
      <c r="I17" s="6">
        <f>(((I13+I14+I15)*77.622%)+I16)*4.166%</f>
        <v>1.5126784935019402</v>
      </c>
      <c r="J17" s="6">
        <f>(((J13+J14+J15)*77.622%)+J16)*4.166%</f>
        <v>1.5126784935019402</v>
      </c>
    </row>
    <row r="18" spans="1:12" x14ac:dyDescent="0.25">
      <c r="A18" s="29" t="s">
        <v>24</v>
      </c>
      <c r="B18" s="6"/>
      <c r="C18" s="6"/>
      <c r="D18" s="6"/>
      <c r="E18" s="6"/>
      <c r="F18" s="7"/>
      <c r="G18" s="6">
        <f>(((G13+G14+G15)*77.622%)+G16)*0.00546</f>
        <v>0.21712095894161401</v>
      </c>
      <c r="H18" s="6">
        <f>(((H13+H14+H15)*77.622%)+H16)*0.00546</f>
        <v>0.21712095894161401</v>
      </c>
      <c r="I18" s="6">
        <f>(((I13+I14+I15)*77.622%)+I16)*0.00546</f>
        <v>0.19825311028613998</v>
      </c>
      <c r="J18" s="6">
        <f>(((J13+J14+J15)*77.622%)+J16)*0.00546</f>
        <v>0.19825311028613998</v>
      </c>
    </row>
    <row r="19" spans="1:12" x14ac:dyDescent="0.25">
      <c r="A19" s="29" t="s">
        <v>21</v>
      </c>
      <c r="B19" s="6">
        <f>$J$8*5.3</f>
        <v>0.53</v>
      </c>
      <c r="C19" s="6">
        <f>$J$8*5.3</f>
        <v>0.53</v>
      </c>
      <c r="D19" s="6">
        <f>$J$8*5.3</f>
        <v>0.53</v>
      </c>
      <c r="E19" s="6">
        <f>$J$8*5.3</f>
        <v>0.53</v>
      </c>
      <c r="F19" s="7"/>
      <c r="G19" s="6">
        <f>$J$8*5.3</f>
        <v>0.53</v>
      </c>
      <c r="H19" s="6">
        <f>$J$8*5.3</f>
        <v>0.53</v>
      </c>
      <c r="I19" s="6">
        <f>$J$8*5.3</f>
        <v>0.53</v>
      </c>
      <c r="J19" s="6">
        <f>$J$8*5.3</f>
        <v>0.53</v>
      </c>
    </row>
    <row r="20" spans="1:12" x14ac:dyDescent="0.25">
      <c r="A20" s="29"/>
      <c r="B20" s="2"/>
      <c r="C20" s="2"/>
      <c r="D20" s="2"/>
      <c r="E20" s="2"/>
      <c r="F20" s="7"/>
      <c r="G20" s="2"/>
      <c r="H20" s="2"/>
      <c r="I20" s="2"/>
      <c r="J20" s="25"/>
    </row>
    <row r="21" spans="1:12" ht="13.8" thickBot="1" x14ac:dyDescent="0.3">
      <c r="A21" s="30" t="s">
        <v>9</v>
      </c>
      <c r="B21" s="14">
        <f>SUM(B13:B20)</f>
        <v>53.136985869873193</v>
      </c>
      <c r="C21" s="14">
        <f>SUM(C13:C20)</f>
        <v>53.136985869873193</v>
      </c>
      <c r="D21" s="14">
        <f>SUM(D13:D20)</f>
        <v>48.541128493501937</v>
      </c>
      <c r="E21" s="14">
        <f>SUM(E13:E20)</f>
        <v>48.541128493501937</v>
      </c>
      <c r="F21" s="41"/>
      <c r="G21" s="14">
        <f>SUM(G13:G20)</f>
        <v>53.354106828814807</v>
      </c>
      <c r="H21" s="14">
        <f>SUM(H13:H20)</f>
        <v>53.354106828814807</v>
      </c>
      <c r="I21" s="14">
        <f>SUM(I13:I20)</f>
        <v>48.739381603788075</v>
      </c>
      <c r="J21" s="26">
        <f>SUM(J13:J20)</f>
        <v>48.739381603788075</v>
      </c>
    </row>
    <row r="22" spans="1:12" ht="13.8" thickTop="1" x14ac:dyDescent="0.25">
      <c r="A22" s="27"/>
      <c r="B22" s="31"/>
      <c r="C22" s="31"/>
      <c r="D22" s="31"/>
      <c r="E22" s="31"/>
      <c r="F22" s="7"/>
      <c r="G22" s="32"/>
      <c r="H22" s="32"/>
      <c r="I22" s="32"/>
      <c r="J22" s="20"/>
    </row>
    <row r="23" spans="1:12" x14ac:dyDescent="0.25">
      <c r="A23" s="28"/>
      <c r="B23" s="7"/>
      <c r="C23" s="7"/>
      <c r="D23" s="7"/>
      <c r="E23" s="7"/>
      <c r="F23" s="7"/>
      <c r="G23" s="8"/>
      <c r="H23" s="8"/>
      <c r="I23" s="8"/>
      <c r="J23" s="21"/>
    </row>
    <row r="24" spans="1:12" s="5" customFormat="1" x14ac:dyDescent="0.25">
      <c r="A24" s="33" t="s">
        <v>2</v>
      </c>
      <c r="B24" s="9" t="s">
        <v>31</v>
      </c>
      <c r="C24" s="34"/>
      <c r="D24" s="34"/>
      <c r="E24" s="34"/>
      <c r="F24" s="34"/>
      <c r="G24" s="35"/>
      <c r="H24" s="35"/>
      <c r="I24" s="35"/>
      <c r="J24" s="36"/>
    </row>
    <row r="25" spans="1:12" x14ac:dyDescent="0.25">
      <c r="A25" s="28"/>
      <c r="B25" s="7"/>
      <c r="C25" s="7"/>
      <c r="D25" s="7"/>
      <c r="E25" s="7"/>
      <c r="F25" s="7"/>
      <c r="G25" s="8"/>
      <c r="H25" s="8"/>
      <c r="I25" s="8"/>
      <c r="J25" s="21"/>
    </row>
    <row r="26" spans="1:12" x14ac:dyDescent="0.25">
      <c r="A26" s="37" t="s">
        <v>3</v>
      </c>
      <c r="B26" s="7"/>
      <c r="C26" s="7"/>
      <c r="D26" s="7"/>
      <c r="E26" s="7"/>
      <c r="F26" s="7"/>
      <c r="G26" s="8"/>
      <c r="H26" s="8"/>
      <c r="I26" s="8"/>
      <c r="J26" s="21"/>
    </row>
    <row r="27" spans="1:12" x14ac:dyDescent="0.25">
      <c r="A27" s="37" t="s">
        <v>13</v>
      </c>
      <c r="B27" s="7"/>
      <c r="C27" s="7"/>
      <c r="D27" s="7"/>
      <c r="E27" s="7"/>
      <c r="F27" s="7"/>
      <c r="G27" s="8"/>
      <c r="H27" s="8"/>
      <c r="I27" s="8"/>
      <c r="J27" s="21"/>
      <c r="L27" s="5"/>
    </row>
    <row r="28" spans="1:12" ht="13.8" thickBot="1" x14ac:dyDescent="0.3">
      <c r="A28" s="38" t="s">
        <v>14</v>
      </c>
      <c r="B28" s="15"/>
      <c r="C28" s="15"/>
      <c r="D28" s="15"/>
      <c r="E28" s="15"/>
      <c r="F28" s="15"/>
      <c r="G28" s="39"/>
      <c r="H28" s="39"/>
      <c r="I28" s="39"/>
      <c r="J28" s="40"/>
    </row>
    <row r="29" spans="1:12" ht="13.8" thickTop="1" x14ac:dyDescent="0.25">
      <c r="A29" s="1"/>
      <c r="B29" s="1"/>
      <c r="C29" s="1"/>
      <c r="D29" s="1"/>
      <c r="E29" s="1"/>
      <c r="F29" s="1"/>
    </row>
  </sheetData>
  <sheetProtection password="CF1F" sheet="1" objects="1" scenarios="1"/>
  <mergeCells count="4">
    <mergeCell ref="A1:M1"/>
    <mergeCell ref="A2:M2"/>
    <mergeCell ref="B11:E11"/>
    <mergeCell ref="G12:J12"/>
  </mergeCells>
  <phoneticPr fontId="0" type="noConversion"/>
  <pageMargins left="0.28000000000000003" right="0.26" top="1" bottom="0.57999999999999996" header="0.54" footer="0.5"/>
  <pageSetup scale="94" orientation="portrait" r:id="rId1"/>
  <headerFooter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8"/>
  <sheetViews>
    <sheetView workbookViewId="0">
      <selection activeCell="E2" sqref="E2"/>
    </sheetView>
  </sheetViews>
  <sheetFormatPr defaultRowHeight="13.2" x14ac:dyDescent="0.25"/>
  <sheetData>
    <row r="2" spans="1:19" x14ac:dyDescent="0.25">
      <c r="E2" s="71" t="s">
        <v>34</v>
      </c>
    </row>
    <row r="4" spans="1:19" x14ac:dyDescent="0.25">
      <c r="C4" s="58">
        <v>42405</v>
      </c>
    </row>
    <row r="6" spans="1:19" x14ac:dyDescent="0.25">
      <c r="A6" t="s">
        <v>15</v>
      </c>
      <c r="C6" s="59">
        <v>9.4999999999999998E-3</v>
      </c>
    </row>
    <row r="9" spans="1:19" x14ac:dyDescent="0.25">
      <c r="C9" s="58">
        <v>42314</v>
      </c>
      <c r="D9" s="58">
        <v>40582</v>
      </c>
      <c r="E9" s="58">
        <v>40487</v>
      </c>
      <c r="F9" s="58">
        <v>40393</v>
      </c>
      <c r="G9" s="58">
        <v>40302</v>
      </c>
      <c r="H9" s="58">
        <v>40212</v>
      </c>
      <c r="I9" s="58">
        <v>40119</v>
      </c>
      <c r="J9" s="58">
        <v>40026</v>
      </c>
      <c r="K9" s="58">
        <v>39966</v>
      </c>
      <c r="L9" s="58">
        <v>39875</v>
      </c>
      <c r="M9" s="58">
        <v>39784</v>
      </c>
      <c r="N9" s="58">
        <v>39694</v>
      </c>
      <c r="O9" s="58">
        <v>39602</v>
      </c>
      <c r="Q9" s="58">
        <v>39511</v>
      </c>
      <c r="S9" s="58">
        <v>39420</v>
      </c>
    </row>
    <row r="11" spans="1:19" x14ac:dyDescent="0.25">
      <c r="C11" s="59">
        <v>1.7600000000000001E-2</v>
      </c>
      <c r="D11" s="59">
        <v>4.36E-2</v>
      </c>
      <c r="E11" s="59">
        <v>3.1099999999999999E-2</v>
      </c>
      <c r="F11" s="59">
        <v>3.0800000000000001E-2</v>
      </c>
      <c r="G11" s="61">
        <v>2.5499999999999998E-2</v>
      </c>
      <c r="H11" s="61">
        <v>2.1000000000000001E-2</v>
      </c>
      <c r="I11" s="61">
        <v>1.3599999999999999E-2</v>
      </c>
      <c r="J11" s="61">
        <v>0</v>
      </c>
      <c r="K11" s="61">
        <v>-1.01E-2</v>
      </c>
      <c r="L11" s="61">
        <v>0</v>
      </c>
      <c r="M11" s="61">
        <v>6.5699999999999995E-2</v>
      </c>
      <c r="N11" s="61">
        <v>7.0099999999999996E-2</v>
      </c>
      <c r="O11" s="61">
        <v>4.2200000000000001E-2</v>
      </c>
      <c r="P11" s="62"/>
      <c r="Q11" s="61">
        <v>2.7799999999999998E-2</v>
      </c>
      <c r="S11" s="60">
        <v>1.29E-2</v>
      </c>
    </row>
    <row r="12" spans="1:19" x14ac:dyDescent="0.25"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5" spans="1:19" x14ac:dyDescent="0.25">
      <c r="H15" s="58">
        <v>41312</v>
      </c>
      <c r="I15" s="58">
        <v>41221</v>
      </c>
      <c r="J15" s="58">
        <v>41128</v>
      </c>
      <c r="K15" s="58">
        <v>41034</v>
      </c>
      <c r="L15" s="58">
        <v>40946</v>
      </c>
      <c r="M15" s="58">
        <v>40852</v>
      </c>
      <c r="N15" s="58">
        <v>40760</v>
      </c>
      <c r="O15" s="58">
        <v>40669</v>
      </c>
    </row>
    <row r="17" spans="4:15" x14ac:dyDescent="0.25">
      <c r="H17" s="59">
        <v>7.5999999999999998E-2</v>
      </c>
      <c r="I17" s="59">
        <v>7.6399999999999996E-2</v>
      </c>
      <c r="J17" s="59">
        <v>7.0400000000000004E-2</v>
      </c>
      <c r="K17" s="59">
        <v>7.4899999999999994E-2</v>
      </c>
      <c r="L17" s="59">
        <v>6.83E-2</v>
      </c>
      <c r="M17" s="59">
        <v>6.7599999999999993E-2</v>
      </c>
      <c r="N17" s="59">
        <v>7.22E-2</v>
      </c>
      <c r="O17" s="59">
        <v>5.8900000000000001E-2</v>
      </c>
    </row>
    <row r="21" spans="4:15" x14ac:dyDescent="0.25">
      <c r="F21" s="58">
        <v>42223</v>
      </c>
      <c r="G21" s="58">
        <v>42131</v>
      </c>
      <c r="H21" s="58">
        <v>42041</v>
      </c>
      <c r="I21" s="58" t="s">
        <v>30</v>
      </c>
      <c r="J21" s="58">
        <v>41858</v>
      </c>
      <c r="K21" s="58">
        <v>41766</v>
      </c>
      <c r="L21" s="58">
        <v>41677</v>
      </c>
      <c r="M21" s="58">
        <v>41585</v>
      </c>
      <c r="N21" s="58">
        <v>41493</v>
      </c>
      <c r="O21" s="58">
        <v>41401</v>
      </c>
    </row>
    <row r="23" spans="4:15" x14ac:dyDescent="0.25">
      <c r="F23" s="59">
        <v>2.41E-2</v>
      </c>
      <c r="G23" s="59">
        <v>2.8500000000000001E-2</v>
      </c>
      <c r="H23" s="59">
        <v>4.9200000000000001E-2</v>
      </c>
      <c r="I23" s="59">
        <v>7.3499999999999996E-2</v>
      </c>
      <c r="J23" s="59">
        <v>6.2600000000000003E-2</v>
      </c>
      <c r="K23" s="59">
        <v>6.4100000000000004E-2</v>
      </c>
      <c r="L23" s="59">
        <v>6.7599999999999993E-2</v>
      </c>
      <c r="M23" s="59">
        <v>7.22E-2</v>
      </c>
      <c r="N23" s="59">
        <v>6.7000000000000004E-2</v>
      </c>
      <c r="O23" s="59">
        <v>7.2499999999999995E-2</v>
      </c>
    </row>
    <row r="26" spans="4:15" x14ac:dyDescent="0.25">
      <c r="D26" s="58">
        <v>40725</v>
      </c>
      <c r="E26" t="s">
        <v>22</v>
      </c>
    </row>
    <row r="28" spans="4:15" x14ac:dyDescent="0.25">
      <c r="D28" s="63" t="s">
        <v>25</v>
      </c>
      <c r="E28" t="s">
        <v>26</v>
      </c>
    </row>
    <row r="30" spans="4:15" x14ac:dyDescent="0.25">
      <c r="D30" t="s">
        <v>27</v>
      </c>
    </row>
    <row r="32" spans="4:15" x14ac:dyDescent="0.25">
      <c r="D32" t="s">
        <v>28</v>
      </c>
    </row>
    <row r="34" spans="4:4" x14ac:dyDescent="0.25">
      <c r="D34" t="s">
        <v>29</v>
      </c>
    </row>
    <row r="36" spans="4:4" x14ac:dyDescent="0.25">
      <c r="D36" t="s">
        <v>32</v>
      </c>
    </row>
    <row r="38" spans="4:4" x14ac:dyDescent="0.25">
      <c r="D38" t="s">
        <v>33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Reefer Loose</vt:lpstr>
      <vt:lpstr>Sheet1</vt:lpstr>
      <vt:lpstr>'Reefer Loose'!Print_Area</vt:lpstr>
    </vt:vector>
  </TitlesOfParts>
  <Company>HTBYB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Cargo Rates</dc:title>
  <dc:creator>Keith Kiyotoki</dc:creator>
  <cp:lastModifiedBy>Jeffrey Murakami</cp:lastModifiedBy>
  <cp:lastPrinted>2013-06-24T22:51:09Z</cp:lastPrinted>
  <dcterms:created xsi:type="dcterms:W3CDTF">2003-04-17T18:40:48Z</dcterms:created>
  <dcterms:modified xsi:type="dcterms:W3CDTF">2016-02-06T18:17:50Z</dcterms:modified>
</cp:coreProperties>
</file>